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190" activeTab="0"/>
  </bookViews>
  <sheets>
    <sheet name="ภาพรวม" sheetId="1" r:id="rId1"/>
    <sheet name="สรุปผลของกอง" sheetId="2" r:id="rId2"/>
    <sheet name="Sheet3" sheetId="3" r:id="rId3"/>
  </sheets>
  <definedNames>
    <definedName name="_xlnm.Print_Area" localSheetId="0">'ภาพรวม'!$A$1:$S$68</definedName>
  </definedNames>
  <calcPr fullCalcOnLoad="1"/>
</workbook>
</file>

<file path=xl/sharedStrings.xml><?xml version="1.0" encoding="utf-8"?>
<sst xmlns="http://schemas.openxmlformats.org/spreadsheetml/2006/main" count="104" uniqueCount="47">
  <si>
    <t>งบแสดงผลการดำเนินงาน</t>
  </si>
  <si>
    <t>ตั้งแต่วันที่  1  ตุลาคม  2550 - 30  กันยายน  2551</t>
  </si>
  <si>
    <t>ประมาณการ</t>
  </si>
  <si>
    <t>รวม</t>
  </si>
  <si>
    <t>แผนงาน</t>
  </si>
  <si>
    <t>บริหารทั่วไป</t>
  </si>
  <si>
    <t>แผนงานการรักษา</t>
  </si>
  <si>
    <t>ความสงบภายใน</t>
  </si>
  <si>
    <t>แผนงานเคหะ</t>
  </si>
  <si>
    <t>และชุมชน</t>
  </si>
  <si>
    <t>แผนงานการศาสนา</t>
  </si>
  <si>
    <t>วัฒนธรรมและ</t>
  </si>
  <si>
    <t>นันทนาการ</t>
  </si>
  <si>
    <t>รายจ่าย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</si>
  <si>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</si>
  <si>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</si>
  <si>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</si>
  <si>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</si>
  <si>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</si>
  <si>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</si>
  <si>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</si>
  <si>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</si>
  <si>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</si>
  <si>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</si>
  <si>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จ่ายจริง</t>
  </si>
  <si>
    <t xml:space="preserve">รายจ่ายอื่น 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</si>
  <si>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</si>
  <si>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</si>
  <si>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</si>
  <si>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</si>
  <si>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รัฐบาลจัดสรรให้</t>
  </si>
  <si>
    <t>รวมรายรับ</t>
  </si>
  <si>
    <t>รวมรายจ่าย</t>
  </si>
  <si>
    <t>การศึกษา</t>
  </si>
  <si>
    <t>งบกลาง</t>
  </si>
  <si>
    <t>สาธารณสุข</t>
  </si>
  <si>
    <t>การพาณิชย์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</si>
  <si>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</si>
  <si>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</si>
  <si>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</si>
  <si>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อุดหนุนทั่วไป</t>
  </si>
  <si>
    <t>เงินอุดหนุนเฉพาะกิจ</t>
  </si>
  <si>
    <t>รายรับสูงกว่ารายจ่าย</t>
  </si>
  <si>
    <t>ของชุมชน</t>
  </si>
  <si>
    <t>แผนงานสร้าง</t>
  </si>
  <si>
    <t>ความเข้มแข็ง</t>
  </si>
  <si>
    <t>ตั้งแต่วันที่  1  ตุลาคม  2551 - 30  กันยายน  2552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</si>
</sst>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0"/>
    <numFmt numFmtId="192" formatCode="#,##0.0"/>
    <numFmt numFmtId="193" formatCode="_-* #,##0.0_-;\-* #,##0.0_-;_-* &quot;-&quot;??_-;_-@_-"/>
  </numFmts>
  <fonts count="43">
    <font>
      <sz val="14"/>
      <name val="Angsana New"/>
      <family val="0"/>
    </font>
    <font>
      <sz val="16"/>
      <name val="Angsana New"/>
      <family val="0"/>
    </font>
    <font>
      <sz val="8"/>
      <name val="Angsana New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b/>
      <sz val="11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8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3" fontId="4" fillId="0" borderId="15" xfId="36" applyFont="1" applyBorder="1" applyAlignment="1">
      <alignment/>
    </xf>
    <xf numFmtId="43" fontId="4" fillId="0" borderId="11" xfId="36" applyFont="1" applyBorder="1" applyAlignment="1">
      <alignment/>
    </xf>
    <xf numFmtId="193" fontId="4" fillId="0" borderId="15" xfId="36" applyNumberFormat="1" applyFont="1" applyBorder="1" applyAlignment="1">
      <alignment/>
    </xf>
    <xf numFmtId="193" fontId="4" fillId="0" borderId="11" xfId="36" applyNumberFormat="1" applyFont="1" applyBorder="1" applyAlignment="1">
      <alignment/>
    </xf>
    <xf numFmtId="0" fontId="6" fillId="0" borderId="15" xfId="0" applyFont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22</xdr:row>
      <xdr:rowOff>66675</xdr:rowOff>
    </xdr:from>
    <xdr:to>
      <xdr:col>9</xdr:col>
      <xdr:colOff>600075</xdr:colOff>
      <xdr:row>27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5172075"/>
          <a:ext cx="3810000" cy="1285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สรุปผลการดำเนินงาน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ประจำปี  2551
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เทศบาลเมืองสระแก้ว</a:t>
          </a:r>
        </a:p>
      </xdr:txBody>
    </xdr:sp>
    <xdr:clientData/>
  </xdr:twoCellAnchor>
  <xdr:twoCellAnchor>
    <xdr:from>
      <xdr:col>4</xdr:col>
      <xdr:colOff>304800</xdr:colOff>
      <xdr:row>54</xdr:row>
      <xdr:rowOff>228600</xdr:rowOff>
    </xdr:from>
    <xdr:to>
      <xdr:col>9</xdr:col>
      <xdr:colOff>600075</xdr:colOff>
      <xdr:row>60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12782550"/>
          <a:ext cx="3810000" cy="1304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สรุปผลการดำเนินงาน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ประจำปี  255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2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JasmineUPC"/>
              <a:ea typeface="JasmineUPC"/>
              <a:cs typeface="JasmineUPC"/>
            </a:rPr>
            <a:t>เทศบาลเมืองสระแก้ว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33203125" defaultRowHeight="21"/>
  <cols>
    <col min="1" max="1" width="27.33203125" style="15" bestFit="1" customWidth="1"/>
    <col min="2" max="2" width="13.16015625" style="2" bestFit="1" customWidth="1"/>
    <col min="3" max="3" width="12.33203125" style="2" bestFit="1" customWidth="1"/>
    <col min="4" max="4" width="11.83203125" style="2" bestFit="1" customWidth="1"/>
    <col min="5" max="5" width="14.66015625" style="2" bestFit="1" customWidth="1"/>
    <col min="6" max="6" width="11.5" style="2" bestFit="1" customWidth="1"/>
    <col min="7" max="7" width="11.66015625" style="2" bestFit="1" customWidth="1"/>
    <col min="8" max="8" width="11.5" style="2" bestFit="1" customWidth="1"/>
    <col min="9" max="9" width="12.16015625" style="2" customWidth="1"/>
    <col min="10" max="10" width="15.5" style="2" bestFit="1" customWidth="1"/>
    <col min="11" max="11" width="15.16015625" style="2" customWidth="1"/>
    <col min="12" max="12" width="13.33203125" style="2" bestFit="1" customWidth="1"/>
    <col min="13" max="15" width="9.33203125" style="2" customWidth="1"/>
    <col min="16" max="16" width="11.66015625" style="2" bestFit="1" customWidth="1"/>
    <col min="17" max="17" width="16.5" style="2" bestFit="1" customWidth="1"/>
    <col min="18" max="18" width="11.66015625" style="2" bestFit="1" customWidth="1"/>
    <col min="19" max="19" width="16.5" style="2" bestFit="1" customWidth="1"/>
    <col min="20" max="16384" width="9.33203125" style="2" customWidth="1"/>
  </cols>
  <sheetData>
    <row r="1" spans="1:12" ht="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>
      <c r="A3" s="3"/>
      <c r="B3" s="4" t="s">
        <v>2</v>
      </c>
      <c r="C3" s="4" t="s">
        <v>24</v>
      </c>
      <c r="D3" s="4" t="s">
        <v>4</v>
      </c>
      <c r="E3" s="4" t="s">
        <v>6</v>
      </c>
      <c r="F3" s="4" t="s">
        <v>4</v>
      </c>
      <c r="G3" s="4" t="s">
        <v>4</v>
      </c>
      <c r="H3" s="4" t="s">
        <v>8</v>
      </c>
      <c r="I3" s="4" t="s">
        <v>44</v>
      </c>
      <c r="J3" s="4" t="s">
        <v>10</v>
      </c>
      <c r="K3" s="4" t="s">
        <v>4</v>
      </c>
      <c r="L3" s="4" t="s">
        <v>4</v>
      </c>
    </row>
    <row r="4" spans="1:12" ht="18">
      <c r="A4" s="5"/>
      <c r="B4" s="6" t="s">
        <v>13</v>
      </c>
      <c r="C4" s="6" t="s">
        <v>3</v>
      </c>
      <c r="D4" s="6" t="s">
        <v>5</v>
      </c>
      <c r="E4" s="6" t="s">
        <v>7</v>
      </c>
      <c r="F4" s="6" t="s">
        <v>33</v>
      </c>
      <c r="G4" s="6" t="s">
        <v>35</v>
      </c>
      <c r="H4" s="6" t="s">
        <v>9</v>
      </c>
      <c r="I4" s="6" t="s">
        <v>45</v>
      </c>
      <c r="J4" s="6" t="s">
        <v>11</v>
      </c>
      <c r="K4" s="6" t="s">
        <v>36</v>
      </c>
      <c r="L4" s="6" t="s">
        <v>34</v>
      </c>
    </row>
    <row r="5" spans="1:12" ht="18">
      <c r="A5" s="7"/>
      <c r="B5" s="8"/>
      <c r="C5" s="8"/>
      <c r="D5" s="8"/>
      <c r="E5" s="8"/>
      <c r="F5" s="8"/>
      <c r="G5" s="8"/>
      <c r="H5" s="8"/>
      <c r="I5" s="8" t="s">
        <v>43</v>
      </c>
      <c r="J5" s="8" t="s">
        <v>12</v>
      </c>
      <c r="K5" s="8"/>
      <c r="L5" s="8"/>
    </row>
    <row r="6" spans="1:12" ht="18">
      <c r="A6" s="9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>
      <c r="A7" s="19" t="s">
        <v>14</v>
      </c>
      <c r="B7" s="20">
        <v>17598752</v>
      </c>
      <c r="C7" s="20">
        <f>SUM(D7:L7)</f>
        <v>18008040.16</v>
      </c>
      <c r="D7" s="20">
        <v>4760616.66</v>
      </c>
      <c r="E7" s="20">
        <v>460440</v>
      </c>
      <c r="F7" s="20">
        <f>1065921.33+8055715.52</f>
        <v>9121636.85</v>
      </c>
      <c r="G7" s="20">
        <v>1059256.66</v>
      </c>
      <c r="H7" s="20">
        <v>1561688</v>
      </c>
      <c r="I7" s="20">
        <v>765660</v>
      </c>
      <c r="J7" s="22">
        <v>0</v>
      </c>
      <c r="K7" s="22">
        <v>278741.99</v>
      </c>
      <c r="L7" s="24">
        <v>0</v>
      </c>
    </row>
    <row r="8" spans="1:12" ht="18">
      <c r="A8" s="19" t="s">
        <v>15</v>
      </c>
      <c r="B8" s="20">
        <v>2590860</v>
      </c>
      <c r="C8" s="20">
        <f aca="true" t="shared" si="0" ref="C8:C18">SUM(D8:L8)</f>
        <v>2376100</v>
      </c>
      <c r="D8" s="20">
        <v>893710</v>
      </c>
      <c r="E8" s="20">
        <v>402740</v>
      </c>
      <c r="F8" s="22">
        <v>0</v>
      </c>
      <c r="G8" s="22">
        <v>586840</v>
      </c>
      <c r="H8" s="20">
        <v>492810</v>
      </c>
      <c r="I8" s="22">
        <v>0</v>
      </c>
      <c r="J8" s="22">
        <v>0</v>
      </c>
      <c r="K8" s="22">
        <v>0</v>
      </c>
      <c r="L8" s="24">
        <v>0</v>
      </c>
    </row>
    <row r="9" spans="1:12" ht="18">
      <c r="A9" s="19" t="s">
        <v>16</v>
      </c>
      <c r="B9" s="20">
        <v>9111240</v>
      </c>
      <c r="C9" s="20">
        <f t="shared" si="0"/>
        <v>8480353.870000001</v>
      </c>
      <c r="D9" s="20">
        <v>1183557.34</v>
      </c>
      <c r="E9" s="20">
        <v>1201559.33</v>
      </c>
      <c r="F9" s="20">
        <v>1193600.7</v>
      </c>
      <c r="G9" s="20">
        <v>3030147.92</v>
      </c>
      <c r="H9" s="20">
        <v>1401428.58</v>
      </c>
      <c r="I9" s="20">
        <v>71960</v>
      </c>
      <c r="J9" s="22">
        <v>0</v>
      </c>
      <c r="K9" s="22">
        <v>398100</v>
      </c>
      <c r="L9" s="24">
        <v>0</v>
      </c>
    </row>
    <row r="10" spans="1:12" ht="18">
      <c r="A10" s="19" t="s">
        <v>17</v>
      </c>
      <c r="B10" s="20">
        <v>10670300</v>
      </c>
      <c r="C10" s="20">
        <f t="shared" si="0"/>
        <v>9714345.5</v>
      </c>
      <c r="D10" s="20">
        <v>7952312</v>
      </c>
      <c r="E10" s="20">
        <v>160942</v>
      </c>
      <c r="F10" s="20">
        <f>99381+206000</f>
        <v>305381</v>
      </c>
      <c r="G10" s="20">
        <v>415949.5</v>
      </c>
      <c r="H10" s="20">
        <v>397171</v>
      </c>
      <c r="I10" s="20">
        <v>146065</v>
      </c>
      <c r="J10" s="22">
        <v>0</v>
      </c>
      <c r="K10" s="22">
        <v>336525</v>
      </c>
      <c r="L10" s="24">
        <v>0</v>
      </c>
    </row>
    <row r="11" spans="1:12" ht="18">
      <c r="A11" s="19" t="s">
        <v>18</v>
      </c>
      <c r="B11" s="20">
        <v>17141786</v>
      </c>
      <c r="C11" s="20">
        <f t="shared" si="0"/>
        <v>9946732.15</v>
      </c>
      <c r="D11" s="20">
        <v>2919128.37</v>
      </c>
      <c r="E11" s="20">
        <v>241134.6</v>
      </c>
      <c r="F11" s="20">
        <v>904123.52</v>
      </c>
      <c r="G11" s="20">
        <v>957954.6</v>
      </c>
      <c r="H11" s="20">
        <v>803629.06</v>
      </c>
      <c r="I11" s="20">
        <v>2213502</v>
      </c>
      <c r="J11" s="20">
        <v>1674512</v>
      </c>
      <c r="K11" s="20">
        <v>232748</v>
      </c>
      <c r="L11" s="24">
        <v>0</v>
      </c>
    </row>
    <row r="12" spans="1:12" ht="18">
      <c r="A12" s="19" t="s">
        <v>19</v>
      </c>
      <c r="B12" s="20">
        <v>17794908</v>
      </c>
      <c r="C12" s="20">
        <f t="shared" si="0"/>
        <v>13910430.309999999</v>
      </c>
      <c r="D12" s="20">
        <v>1886691.95</v>
      </c>
      <c r="E12" s="20">
        <v>627673</v>
      </c>
      <c r="F12" s="20">
        <v>5777880.36</v>
      </c>
      <c r="G12" s="20">
        <v>2074014.7</v>
      </c>
      <c r="H12" s="20">
        <v>3309823.3</v>
      </c>
      <c r="I12" s="20">
        <v>78137</v>
      </c>
      <c r="J12" s="20">
        <v>39996</v>
      </c>
      <c r="K12" s="20">
        <v>116214</v>
      </c>
      <c r="L12" s="24">
        <v>0</v>
      </c>
    </row>
    <row r="13" spans="1:12" ht="18">
      <c r="A13" s="19" t="s">
        <v>20</v>
      </c>
      <c r="B13" s="20">
        <v>1706700</v>
      </c>
      <c r="C13" s="20">
        <f t="shared" si="0"/>
        <v>1249441.27</v>
      </c>
      <c r="D13" s="20">
        <v>792830.73</v>
      </c>
      <c r="E13" s="20">
        <v>68351.8</v>
      </c>
      <c r="F13" s="20">
        <v>195066.5</v>
      </c>
      <c r="G13" s="20">
        <v>15212.3</v>
      </c>
      <c r="H13" s="20">
        <v>1219.8</v>
      </c>
      <c r="I13" s="20">
        <v>2416.88</v>
      </c>
      <c r="J13" s="22">
        <v>0</v>
      </c>
      <c r="K13" s="22">
        <v>174343.26</v>
      </c>
      <c r="L13" s="24">
        <v>0</v>
      </c>
    </row>
    <row r="14" spans="1:12" ht="18">
      <c r="A14" s="19" t="s">
        <v>21</v>
      </c>
      <c r="B14" s="20">
        <v>240000</v>
      </c>
      <c r="C14" s="20">
        <f t="shared" si="0"/>
        <v>210000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0">
        <v>10000</v>
      </c>
      <c r="J14" s="20">
        <v>200000</v>
      </c>
      <c r="K14" s="22">
        <v>0</v>
      </c>
      <c r="L14" s="24">
        <v>0</v>
      </c>
    </row>
    <row r="15" spans="1:12" ht="18">
      <c r="A15" s="19" t="s">
        <v>25</v>
      </c>
      <c r="B15" s="20">
        <v>35000</v>
      </c>
      <c r="C15" s="20">
        <f t="shared" si="0"/>
        <v>416531.26</v>
      </c>
      <c r="D15" s="20">
        <v>35000</v>
      </c>
      <c r="E15" s="22">
        <v>0</v>
      </c>
      <c r="F15" s="20">
        <v>381531.26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18">
      <c r="A16" s="19" t="s">
        <v>34</v>
      </c>
      <c r="B16" s="20">
        <v>13395458</v>
      </c>
      <c r="C16" s="20">
        <f t="shared" si="0"/>
        <v>13178864.58</v>
      </c>
      <c r="D16" s="20">
        <v>243000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0">
        <v>12935864.58</v>
      </c>
    </row>
    <row r="17" spans="1:12" ht="18">
      <c r="A17" s="19" t="s">
        <v>22</v>
      </c>
      <c r="B17" s="20">
        <v>2265900</v>
      </c>
      <c r="C17" s="20">
        <f t="shared" si="0"/>
        <v>5164750</v>
      </c>
      <c r="D17" s="22">
        <v>0</v>
      </c>
      <c r="E17" s="20">
        <v>277100</v>
      </c>
      <c r="F17" s="20">
        <f>143200+3710900</f>
        <v>3854100</v>
      </c>
      <c r="G17" s="20">
        <v>788600</v>
      </c>
      <c r="H17" s="20">
        <v>183650</v>
      </c>
      <c r="I17" s="20">
        <v>61300</v>
      </c>
      <c r="J17" s="22">
        <v>0</v>
      </c>
      <c r="K17" s="22">
        <v>0</v>
      </c>
      <c r="L17" s="24">
        <v>0</v>
      </c>
    </row>
    <row r="18" spans="1:12" ht="18">
      <c r="A18" s="5" t="s">
        <v>23</v>
      </c>
      <c r="B18" s="21">
        <v>4009000</v>
      </c>
      <c r="C18" s="21">
        <f t="shared" si="0"/>
        <v>30832742.599999998</v>
      </c>
      <c r="D18" s="23">
        <v>0</v>
      </c>
      <c r="E18" s="23">
        <v>0</v>
      </c>
      <c r="F18" s="21">
        <f>1044000+465928.9</f>
        <v>1509928.9</v>
      </c>
      <c r="G18" s="21">
        <v>26440300</v>
      </c>
      <c r="H18" s="21">
        <v>2882513.7</v>
      </c>
      <c r="I18" s="23">
        <v>0</v>
      </c>
      <c r="J18" s="23">
        <v>0</v>
      </c>
      <c r="K18" s="23">
        <v>0</v>
      </c>
      <c r="L18" s="25">
        <v>0</v>
      </c>
    </row>
    <row r="19" spans="1:12" ht="18">
      <c r="A19" s="11" t="s">
        <v>32</v>
      </c>
      <c r="B19" s="27">
        <f>SUM(B7:B18)</f>
        <v>96559904</v>
      </c>
      <c r="C19" s="27">
        <f aca="true" t="shared" si="1" ref="C19:J19">SUM(C7:C18)</f>
        <v>113488331.69999999</v>
      </c>
      <c r="D19" s="27">
        <f t="shared" si="1"/>
        <v>20666847.05</v>
      </c>
      <c r="E19" s="27">
        <f t="shared" si="1"/>
        <v>3439940.73</v>
      </c>
      <c r="F19" s="27">
        <f t="shared" si="1"/>
        <v>23243249.09</v>
      </c>
      <c r="G19" s="27">
        <f t="shared" si="1"/>
        <v>35368275.68</v>
      </c>
      <c r="H19" s="27">
        <f t="shared" si="1"/>
        <v>11033933.440000001</v>
      </c>
      <c r="I19" s="27">
        <f t="shared" si="1"/>
        <v>3349040.88</v>
      </c>
      <c r="J19" s="27">
        <f t="shared" si="1"/>
        <v>1914508</v>
      </c>
      <c r="K19" s="27">
        <f>SUM(K7:K18)</f>
        <v>1536672.25</v>
      </c>
      <c r="L19" s="27">
        <f>SUM(L7:L18)</f>
        <v>12935864.58</v>
      </c>
    </row>
    <row r="20" spans="1:3" ht="18">
      <c r="A20" s="12" t="s">
        <v>26</v>
      </c>
      <c r="B20" s="13"/>
      <c r="C20" s="13"/>
    </row>
    <row r="21" spans="1:19" ht="18">
      <c r="A21" s="19" t="s">
        <v>27</v>
      </c>
      <c r="B21" s="20">
        <v>6381000</v>
      </c>
      <c r="C21" s="20">
        <v>7902549.05</v>
      </c>
      <c r="P21" s="33"/>
      <c r="Q21" s="33"/>
      <c r="R21" s="33"/>
      <c r="S21" s="33"/>
    </row>
    <row r="22" spans="1:19" ht="18">
      <c r="A22" s="19" t="s">
        <v>28</v>
      </c>
      <c r="B22" s="20">
        <v>1807900</v>
      </c>
      <c r="C22" s="20">
        <v>2267645.25</v>
      </c>
      <c r="P22" s="16"/>
      <c r="Q22" s="16"/>
      <c r="R22" s="16"/>
      <c r="S22" s="16"/>
    </row>
    <row r="23" spans="1:19" ht="18">
      <c r="A23" s="26" t="s">
        <v>38</v>
      </c>
      <c r="B23" s="20">
        <v>1653200</v>
      </c>
      <c r="C23" s="20">
        <v>1468220</v>
      </c>
      <c r="P23" s="16"/>
      <c r="Q23" s="16"/>
      <c r="R23" s="16"/>
      <c r="S23" s="16"/>
    </row>
    <row r="24" spans="1:3" ht="18">
      <c r="A24" s="19" t="s">
        <v>29</v>
      </c>
      <c r="B24" s="20">
        <v>154000</v>
      </c>
      <c r="C24" s="20">
        <v>778740.35</v>
      </c>
    </row>
    <row r="25" spans="1:3" ht="18">
      <c r="A25" s="19" t="s">
        <v>37</v>
      </c>
      <c r="B25" s="20">
        <v>301000</v>
      </c>
      <c r="C25" s="20">
        <v>1131567.17</v>
      </c>
    </row>
    <row r="26" spans="1:3" ht="18">
      <c r="A26" s="19" t="s">
        <v>39</v>
      </c>
      <c r="B26" s="20">
        <v>2000</v>
      </c>
      <c r="C26" s="22">
        <v>0</v>
      </c>
    </row>
    <row r="27" spans="1:3" ht="18">
      <c r="A27" s="19" t="s">
        <v>30</v>
      </c>
      <c r="B27" s="20">
        <v>44126000</v>
      </c>
      <c r="C27" s="20">
        <v>34533934.91</v>
      </c>
    </row>
    <row r="28" spans="1:3" ht="18">
      <c r="A28" s="19" t="s">
        <v>40</v>
      </c>
      <c r="B28" s="20">
        <v>42318892</v>
      </c>
      <c r="C28" s="20">
        <v>36464965.66</v>
      </c>
    </row>
    <row r="29" spans="1:3" ht="18">
      <c r="A29" s="19" t="s">
        <v>41</v>
      </c>
      <c r="B29" s="22">
        <v>0</v>
      </c>
      <c r="C29" s="20">
        <v>39260375.78</v>
      </c>
    </row>
    <row r="30" spans="1:3" ht="18">
      <c r="A30" s="14" t="s">
        <v>31</v>
      </c>
      <c r="B30" s="27">
        <f>SUM(B21:B29)</f>
        <v>96743992</v>
      </c>
      <c r="C30" s="27">
        <f>SUM(C21:C29)</f>
        <v>123807998.16999999</v>
      </c>
    </row>
    <row r="31" spans="1:3" ht="18">
      <c r="A31" s="30" t="s">
        <v>42</v>
      </c>
      <c r="B31" s="31"/>
      <c r="C31" s="28">
        <f>C30-C19</f>
        <v>10319666.469999999</v>
      </c>
    </row>
    <row r="32" spans="1:3" ht="18">
      <c r="A32" s="17"/>
      <c r="B32" s="18"/>
      <c r="C32" s="18"/>
    </row>
    <row r="33" spans="1:12" ht="23.25">
      <c r="A33" s="29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23.25">
      <c r="A34" s="29" t="s">
        <v>46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8">
      <c r="A35" s="3"/>
      <c r="B35" s="4" t="s">
        <v>2</v>
      </c>
      <c r="C35" s="4" t="s">
        <v>24</v>
      </c>
      <c r="D35" s="4" t="s">
        <v>4</v>
      </c>
      <c r="E35" s="4" t="s">
        <v>6</v>
      </c>
      <c r="F35" s="4" t="s">
        <v>4</v>
      </c>
      <c r="G35" s="4" t="s">
        <v>4</v>
      </c>
      <c r="H35" s="4" t="s">
        <v>8</v>
      </c>
      <c r="I35" s="4" t="s">
        <v>44</v>
      </c>
      <c r="J35" s="4" t="s">
        <v>10</v>
      </c>
      <c r="K35" s="4" t="s">
        <v>4</v>
      </c>
      <c r="L35" s="4" t="s">
        <v>4</v>
      </c>
    </row>
    <row r="36" spans="1:12" ht="18">
      <c r="A36" s="5"/>
      <c r="B36" s="6" t="s">
        <v>13</v>
      </c>
      <c r="C36" s="6" t="s">
        <v>3</v>
      </c>
      <c r="D36" s="6" t="s">
        <v>5</v>
      </c>
      <c r="E36" s="6" t="s">
        <v>7</v>
      </c>
      <c r="F36" s="6" t="s">
        <v>33</v>
      </c>
      <c r="G36" s="6" t="s">
        <v>35</v>
      </c>
      <c r="H36" s="6" t="s">
        <v>9</v>
      </c>
      <c r="I36" s="6" t="s">
        <v>45</v>
      </c>
      <c r="J36" s="6" t="s">
        <v>11</v>
      </c>
      <c r="K36" s="6" t="s">
        <v>36</v>
      </c>
      <c r="L36" s="6" t="s">
        <v>34</v>
      </c>
    </row>
    <row r="37" spans="1:12" ht="18">
      <c r="A37" s="7"/>
      <c r="B37" s="8"/>
      <c r="C37" s="8"/>
      <c r="D37" s="8"/>
      <c r="E37" s="8"/>
      <c r="F37" s="8"/>
      <c r="G37" s="8"/>
      <c r="H37" s="8"/>
      <c r="I37" s="8" t="s">
        <v>43</v>
      </c>
      <c r="J37" s="8" t="s">
        <v>12</v>
      </c>
      <c r="K37" s="8"/>
      <c r="L37" s="8"/>
    </row>
    <row r="38" spans="1:12" ht="18">
      <c r="A38" s="9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>
      <c r="A39" s="19" t="s">
        <v>14</v>
      </c>
      <c r="B39" s="20">
        <v>12367017</v>
      </c>
      <c r="C39" s="20">
        <f>SUM(D39:L39)</f>
        <v>21206111.32</v>
      </c>
      <c r="D39" s="20">
        <v>6055967.47</v>
      </c>
      <c r="E39" s="20">
        <v>361409.02</v>
      </c>
      <c r="F39" s="20">
        <f>1547505.87+8952411.96</f>
        <v>10499917.830000002</v>
      </c>
      <c r="G39" s="20">
        <v>1306817</v>
      </c>
      <c r="H39" s="20">
        <v>1854574</v>
      </c>
      <c r="I39" s="20">
        <v>797906</v>
      </c>
      <c r="J39" s="22">
        <v>0</v>
      </c>
      <c r="K39" s="22">
        <v>329520</v>
      </c>
      <c r="L39" s="24">
        <v>0</v>
      </c>
    </row>
    <row r="40" spans="1:12" ht="18">
      <c r="A40" s="19" t="s">
        <v>15</v>
      </c>
      <c r="B40" s="20">
        <v>2538180</v>
      </c>
      <c r="C40" s="20">
        <f aca="true" t="shared" si="2" ref="C40:C50">SUM(D40:L40)</f>
        <v>2502563.87</v>
      </c>
      <c r="D40" s="20">
        <v>850843.87</v>
      </c>
      <c r="E40" s="20">
        <v>426630</v>
      </c>
      <c r="F40" s="22">
        <v>0</v>
      </c>
      <c r="G40" s="22">
        <v>686830</v>
      </c>
      <c r="H40" s="20">
        <v>538260</v>
      </c>
      <c r="I40" s="22">
        <v>0</v>
      </c>
      <c r="J40" s="22">
        <v>0</v>
      </c>
      <c r="K40" s="22">
        <v>0</v>
      </c>
      <c r="L40" s="24">
        <v>0</v>
      </c>
    </row>
    <row r="41" spans="1:12" ht="18">
      <c r="A41" s="19" t="s">
        <v>16</v>
      </c>
      <c r="B41" s="20">
        <v>12105713</v>
      </c>
      <c r="C41" s="20">
        <f t="shared" si="2"/>
        <v>11954444.19</v>
      </c>
      <c r="D41" s="20">
        <v>1555280</v>
      </c>
      <c r="E41" s="20">
        <v>1476935.47</v>
      </c>
      <c r="F41" s="20">
        <v>2974992.23</v>
      </c>
      <c r="G41" s="20">
        <v>4058472.9</v>
      </c>
      <c r="H41" s="20">
        <v>1301539.73</v>
      </c>
      <c r="I41" s="20">
        <v>74583.86</v>
      </c>
      <c r="J41" s="22">
        <v>0</v>
      </c>
      <c r="K41" s="22">
        <v>512640</v>
      </c>
      <c r="L41" s="24">
        <v>0</v>
      </c>
    </row>
    <row r="42" spans="1:12" ht="18">
      <c r="A42" s="19" t="s">
        <v>17</v>
      </c>
      <c r="B42" s="20">
        <v>8786680</v>
      </c>
      <c r="C42" s="20">
        <f t="shared" si="2"/>
        <v>7944412.89</v>
      </c>
      <c r="D42" s="20">
        <v>6144357</v>
      </c>
      <c r="E42" s="20">
        <v>199176.5</v>
      </c>
      <c r="F42" s="20">
        <f>73545+337402.39</f>
        <v>410947.39</v>
      </c>
      <c r="G42" s="20">
        <v>445401</v>
      </c>
      <c r="H42" s="20">
        <v>206141</v>
      </c>
      <c r="I42" s="20">
        <v>109495</v>
      </c>
      <c r="J42" s="22">
        <v>0</v>
      </c>
      <c r="K42" s="22">
        <v>428895</v>
      </c>
      <c r="L42" s="24">
        <v>0</v>
      </c>
    </row>
    <row r="43" spans="1:12" ht="18">
      <c r="A43" s="19" t="s">
        <v>18</v>
      </c>
      <c r="B43" s="20">
        <v>10904500</v>
      </c>
      <c r="C43" s="20">
        <f t="shared" si="2"/>
        <v>8540165.05</v>
      </c>
      <c r="D43" s="20">
        <v>2987059.72</v>
      </c>
      <c r="E43" s="20">
        <v>299000</v>
      </c>
      <c r="F43" s="20">
        <v>1843261</v>
      </c>
      <c r="G43" s="20">
        <v>523923.29</v>
      </c>
      <c r="H43" s="20">
        <f>1131131.04+231400</f>
        <v>1362531.04</v>
      </c>
      <c r="I43" s="20">
        <v>311375</v>
      </c>
      <c r="J43" s="20">
        <v>946094</v>
      </c>
      <c r="K43" s="20">
        <v>266921</v>
      </c>
      <c r="L43" s="24">
        <v>0</v>
      </c>
    </row>
    <row r="44" spans="1:12" ht="18">
      <c r="A44" s="19" t="s">
        <v>19</v>
      </c>
      <c r="B44" s="20">
        <v>17317530</v>
      </c>
      <c r="C44" s="20">
        <f t="shared" si="2"/>
        <v>16355453.720000003</v>
      </c>
      <c r="D44" s="20">
        <v>1273412.3</v>
      </c>
      <c r="E44" s="20">
        <v>686013</v>
      </c>
      <c r="F44" s="20">
        <f>7092102.94+1399682.25</f>
        <v>8491785.190000001</v>
      </c>
      <c r="G44" s="20">
        <v>2106603.23</v>
      </c>
      <c r="H44" s="20">
        <v>2836393</v>
      </c>
      <c r="I44" s="20">
        <v>95843</v>
      </c>
      <c r="J44" s="20">
        <v>790000</v>
      </c>
      <c r="K44" s="20">
        <v>75404</v>
      </c>
      <c r="L44" s="24">
        <v>0</v>
      </c>
    </row>
    <row r="45" spans="1:12" ht="18">
      <c r="A45" s="19" t="s">
        <v>20</v>
      </c>
      <c r="B45" s="20">
        <v>1632000</v>
      </c>
      <c r="C45" s="20">
        <f t="shared" si="2"/>
        <v>1359561.7600000002</v>
      </c>
      <c r="D45" s="20">
        <v>775489.67</v>
      </c>
      <c r="E45" s="20">
        <v>63034.18</v>
      </c>
      <c r="F45" s="20">
        <v>317675.55</v>
      </c>
      <c r="G45" s="20">
        <v>17104.87</v>
      </c>
      <c r="H45" s="20">
        <v>1219.8</v>
      </c>
      <c r="I45" s="22">
        <v>0</v>
      </c>
      <c r="J45" s="22">
        <v>0</v>
      </c>
      <c r="K45" s="22">
        <v>185037.69</v>
      </c>
      <c r="L45" s="24">
        <v>0</v>
      </c>
    </row>
    <row r="46" spans="1:12" ht="18">
      <c r="A46" s="19" t="s">
        <v>21</v>
      </c>
      <c r="B46" s="20">
        <v>430000</v>
      </c>
      <c r="C46" s="20">
        <f t="shared" si="2"/>
        <v>503256.4</v>
      </c>
      <c r="D46" s="22">
        <v>92000</v>
      </c>
      <c r="E46" s="22">
        <v>0</v>
      </c>
      <c r="F46" s="22">
        <v>0</v>
      </c>
      <c r="G46" s="22">
        <v>180000</v>
      </c>
      <c r="H46" s="22">
        <v>0</v>
      </c>
      <c r="I46" s="20">
        <v>1256.4</v>
      </c>
      <c r="J46" s="20">
        <v>230000</v>
      </c>
      <c r="K46" s="22">
        <v>0</v>
      </c>
      <c r="L46" s="24">
        <v>0</v>
      </c>
    </row>
    <row r="47" spans="1:12" ht="18">
      <c r="A47" s="19" t="s">
        <v>25</v>
      </c>
      <c r="B47" s="20">
        <v>2237000</v>
      </c>
      <c r="C47" s="20">
        <f t="shared" si="2"/>
        <v>5300339.9</v>
      </c>
      <c r="D47" s="20">
        <v>35000</v>
      </c>
      <c r="E47" s="22">
        <v>0</v>
      </c>
      <c r="F47" s="20">
        <v>328839.9</v>
      </c>
      <c r="G47" s="22">
        <v>0</v>
      </c>
      <c r="H47" s="22">
        <v>0</v>
      </c>
      <c r="I47" s="22">
        <f>2188500+2748000</f>
        <v>4936500</v>
      </c>
      <c r="J47" s="22">
        <v>0</v>
      </c>
      <c r="K47" s="22">
        <v>0</v>
      </c>
      <c r="L47" s="22">
        <v>0</v>
      </c>
    </row>
    <row r="48" spans="1:12" ht="18">
      <c r="A48" s="19" t="s">
        <v>34</v>
      </c>
      <c r="B48" s="20">
        <v>16465160</v>
      </c>
      <c r="C48" s="20">
        <f t="shared" si="2"/>
        <v>15853480.69</v>
      </c>
      <c r="D48" s="20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0">
        <v>15853480.69</v>
      </c>
    </row>
    <row r="49" spans="1:12" ht="18">
      <c r="A49" s="19" t="s">
        <v>22</v>
      </c>
      <c r="B49" s="20">
        <v>921300</v>
      </c>
      <c r="C49" s="20">
        <f t="shared" si="2"/>
        <v>855930</v>
      </c>
      <c r="D49" s="22">
        <v>0</v>
      </c>
      <c r="E49" s="20"/>
      <c r="F49" s="20">
        <f>599580+50000</f>
        <v>649580</v>
      </c>
      <c r="G49" s="20">
        <v>45450</v>
      </c>
      <c r="H49" s="20">
        <v>99500</v>
      </c>
      <c r="I49" s="20">
        <v>20600</v>
      </c>
      <c r="J49" s="22">
        <v>0</v>
      </c>
      <c r="K49" s="22">
        <v>40800</v>
      </c>
      <c r="L49" s="24">
        <v>0</v>
      </c>
    </row>
    <row r="50" spans="1:12" ht="18">
      <c r="A50" s="5" t="s">
        <v>23</v>
      </c>
      <c r="B50" s="21">
        <v>3567300</v>
      </c>
      <c r="C50" s="21">
        <f t="shared" si="2"/>
        <v>71651000</v>
      </c>
      <c r="D50" s="23">
        <v>0</v>
      </c>
      <c r="E50" s="23">
        <v>0</v>
      </c>
      <c r="F50" s="21">
        <v>27133000</v>
      </c>
      <c r="G50" s="21">
        <f>1001000+36251000</f>
        <v>37252000</v>
      </c>
      <c r="H50" s="21">
        <v>359000</v>
      </c>
      <c r="I50" s="23">
        <v>4803000</v>
      </c>
      <c r="J50" s="23">
        <v>0</v>
      </c>
      <c r="K50" s="23">
        <v>2104000</v>
      </c>
      <c r="L50" s="25">
        <v>0</v>
      </c>
    </row>
    <row r="51" spans="1:12" ht="18">
      <c r="A51" s="11" t="s">
        <v>32</v>
      </c>
      <c r="B51" s="27">
        <f>SUM(B39:B50)</f>
        <v>89272380</v>
      </c>
      <c r="C51" s="27">
        <f aca="true" t="shared" si="3" ref="C51:J51">SUM(C39:C50)</f>
        <v>164026719.79000002</v>
      </c>
      <c r="D51" s="27">
        <f t="shared" si="3"/>
        <v>19769410.03</v>
      </c>
      <c r="E51" s="27">
        <f t="shared" si="3"/>
        <v>3512198.1700000004</v>
      </c>
      <c r="F51" s="27">
        <f t="shared" si="3"/>
        <v>52649999.09</v>
      </c>
      <c r="G51" s="27">
        <f t="shared" si="3"/>
        <v>46622602.29</v>
      </c>
      <c r="H51" s="27">
        <f t="shared" si="3"/>
        <v>8559158.57</v>
      </c>
      <c r="I51" s="27">
        <f t="shared" si="3"/>
        <v>11150559.26</v>
      </c>
      <c r="J51" s="27">
        <f t="shared" si="3"/>
        <v>1966094</v>
      </c>
      <c r="K51" s="27">
        <f>SUM(K39:K50)</f>
        <v>3943217.69</v>
      </c>
      <c r="L51" s="27">
        <f>SUM(L39:L50)</f>
        <v>15853480.69</v>
      </c>
    </row>
    <row r="52" spans="1:3" ht="18">
      <c r="A52" s="12" t="s">
        <v>26</v>
      </c>
      <c r="B52" s="13"/>
      <c r="C52" s="13"/>
    </row>
    <row r="53" spans="1:3" ht="18">
      <c r="A53" s="19" t="s">
        <v>27</v>
      </c>
      <c r="B53" s="20">
        <v>7755000</v>
      </c>
      <c r="C53" s="20">
        <v>8784244.65</v>
      </c>
    </row>
    <row r="54" spans="1:3" ht="18">
      <c r="A54" s="19" t="s">
        <v>28</v>
      </c>
      <c r="B54" s="20">
        <v>1738425</v>
      </c>
      <c r="C54" s="20">
        <v>2178573.48</v>
      </c>
    </row>
    <row r="55" spans="1:3" ht="18">
      <c r="A55" s="26" t="s">
        <v>38</v>
      </c>
      <c r="B55" s="20">
        <v>1500000</v>
      </c>
      <c r="C55" s="20">
        <v>1504416</v>
      </c>
    </row>
    <row r="56" spans="1:3" ht="18">
      <c r="A56" s="19" t="s">
        <v>29</v>
      </c>
      <c r="B56" s="20">
        <v>2324000</v>
      </c>
      <c r="C56" s="20">
        <v>2583199</v>
      </c>
    </row>
    <row r="57" spans="1:3" ht="18">
      <c r="A57" s="19" t="s">
        <v>37</v>
      </c>
      <c r="B57" s="20">
        <v>1300000</v>
      </c>
      <c r="C57" s="20">
        <v>1025421.86</v>
      </c>
    </row>
    <row r="58" spans="1:3" ht="18">
      <c r="A58" s="19" t="s">
        <v>39</v>
      </c>
      <c r="B58" s="22">
        <v>0</v>
      </c>
      <c r="C58" s="22">
        <v>0</v>
      </c>
    </row>
    <row r="59" spans="1:3" ht="18">
      <c r="A59" s="19" t="s">
        <v>30</v>
      </c>
      <c r="B59" s="20">
        <v>38200000</v>
      </c>
      <c r="C59" s="20">
        <v>32340007.68</v>
      </c>
    </row>
    <row r="60" spans="1:3" ht="18">
      <c r="A60" s="19" t="s">
        <v>40</v>
      </c>
      <c r="B60" s="20">
        <v>36464900</v>
      </c>
      <c r="C60" s="20">
        <f>34266229.74+4185935</f>
        <v>38452164.74</v>
      </c>
    </row>
    <row r="61" spans="1:3" ht="18">
      <c r="A61" s="19" t="s">
        <v>41</v>
      </c>
      <c r="B61" s="22">
        <v>0</v>
      </c>
      <c r="C61" s="20">
        <v>78087054.25</v>
      </c>
    </row>
    <row r="62" spans="1:3" ht="18">
      <c r="A62" s="14" t="s">
        <v>31</v>
      </c>
      <c r="B62" s="27">
        <f>SUM(B53:B61)</f>
        <v>89282325</v>
      </c>
      <c r="C62" s="27">
        <f>SUM(C53:C61)</f>
        <v>164955081.66</v>
      </c>
    </row>
    <row r="63" spans="1:3" ht="18">
      <c r="A63" s="30" t="s">
        <v>42</v>
      </c>
      <c r="B63" s="31"/>
      <c r="C63" s="28">
        <f>C62-C51</f>
        <v>928361.869999975</v>
      </c>
    </row>
    <row r="64" spans="1:3" ht="18">
      <c r="A64" s="17"/>
      <c r="B64" s="18"/>
      <c r="C64" s="18"/>
    </row>
  </sheetData>
  <sheetProtection/>
  <mergeCells count="8">
    <mergeCell ref="A34:L34"/>
    <mergeCell ref="A63:B63"/>
    <mergeCell ref="A31:B31"/>
    <mergeCell ref="A1:L1"/>
    <mergeCell ref="A2:L2"/>
    <mergeCell ref="R21:S21"/>
    <mergeCell ref="P21:Q21"/>
    <mergeCell ref="A33:L33"/>
  </mergeCells>
  <printOptions/>
  <pageMargins left="0.26" right="0.3" top="0.17" bottom="0.22" header="0.16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33203125" defaultRowHeight="21"/>
  <cols>
    <col min="1" max="16384" width="9.33203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Personal</cp:lastModifiedBy>
  <cp:lastPrinted>2010-10-11T07:58:13Z</cp:lastPrinted>
  <dcterms:created xsi:type="dcterms:W3CDTF">2008-09-13T08:46:01Z</dcterms:created>
  <dcterms:modified xsi:type="dcterms:W3CDTF">2010-10-11T09:00:19Z</dcterms:modified>
  <cp:category/>
  <cp:version/>
  <cp:contentType/>
  <cp:contentStatus/>
</cp:coreProperties>
</file>